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BerryPlongée\AG2020\"/>
    </mc:Choice>
  </mc:AlternateContent>
  <xr:revisionPtr revIDLastSave="0" documentId="13_ncr:1_{D9C963C8-C9AE-4260-AA81-71C3DDB41048}" xr6:coauthVersionLast="45" xr6:coauthVersionMax="45" xr10:uidLastSave="{00000000-0000-0000-0000-000000000000}"/>
  <bookViews>
    <workbookView xWindow="-120" yWindow="-120" windowWidth="24240" windowHeight="13140" tabRatio="500" xr2:uid="{00000000-000D-0000-FFFF-FFFF00000000}"/>
  </bookViews>
  <sheets>
    <sheet name="Berry Plongée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8" i="1" l="1"/>
  <c r="D26" i="1" l="1"/>
  <c r="C26" i="1"/>
  <c r="B26" i="1"/>
  <c r="J24" i="1"/>
  <c r="I24" i="1"/>
  <c r="B30" i="1" s="1"/>
  <c r="H16" i="1"/>
  <c r="E16" i="1" s="1"/>
  <c r="H15" i="1"/>
  <c r="E15" i="1" s="1"/>
  <c r="H14" i="1"/>
  <c r="E14" i="1" s="1"/>
  <c r="H13" i="1"/>
  <c r="E13" i="1" s="1"/>
  <c r="H12" i="1"/>
  <c r="E12" i="1" s="1"/>
  <c r="H11" i="1"/>
  <c r="E11" i="1" s="1"/>
  <c r="H10" i="1"/>
  <c r="E10" i="1" s="1"/>
  <c r="H9" i="1"/>
  <c r="E9" i="1" s="1"/>
  <c r="J26" i="1" l="1"/>
  <c r="F26" i="1"/>
  <c r="E26" i="1"/>
  <c r="D27" i="1" s="1"/>
  <c r="D29" i="1" l="1"/>
  <c r="E29" i="1" s="1"/>
  <c r="B29" i="1"/>
  <c r="B28" i="1"/>
  <c r="D28" i="1" l="1"/>
</calcChain>
</file>

<file path=xl/sharedStrings.xml><?xml version="1.0" encoding="utf-8"?>
<sst xmlns="http://schemas.openxmlformats.org/spreadsheetml/2006/main" count="42" uniqueCount="41">
  <si>
    <t>licence club + loisir 1</t>
  </si>
  <si>
    <t>Cout Licence Club Hors- Assurance</t>
  </si>
  <si>
    <t>Plongeurs /Apnéistes</t>
  </si>
  <si>
    <t>Nombre</t>
  </si>
  <si>
    <t>(pour 1 seule inscription)</t>
  </si>
  <si>
    <t>Licence Club</t>
  </si>
  <si>
    <t>Licence FFESSM</t>
  </si>
  <si>
    <t>Cotisation Codep</t>
  </si>
  <si>
    <t>Jeunes de &lt; 12 ans</t>
  </si>
  <si>
    <t>Ados 12 à 16 ans</t>
  </si>
  <si>
    <t>Etudiants</t>
  </si>
  <si>
    <t>Adultes</t>
  </si>
  <si>
    <t>Apnéïstes</t>
  </si>
  <si>
    <t>Nageurs</t>
  </si>
  <si>
    <t>(*)</t>
  </si>
  <si>
    <t>Descente Rivière</t>
  </si>
  <si>
    <t>Passager</t>
  </si>
  <si>
    <t>2 / Indiquer le nombre de licences de chaque type (sauf pour "descente de rivière" et "nageurs" qui sont renseignées automatiquement)</t>
  </si>
  <si>
    <t>Assurance</t>
  </si>
  <si>
    <t>Loisir  1</t>
  </si>
  <si>
    <t>Loisir 2</t>
  </si>
  <si>
    <t>Loisir 3</t>
  </si>
  <si>
    <t>Loisir Top 1</t>
  </si>
  <si>
    <t>Loisir Top 2</t>
  </si>
  <si>
    <t>Loisir Top 3</t>
  </si>
  <si>
    <t>Piscine</t>
  </si>
  <si>
    <t>Rivière</t>
  </si>
  <si>
    <t>Ass. Exter.</t>
  </si>
  <si>
    <t>Nombre :</t>
  </si>
  <si>
    <t>Part club</t>
  </si>
  <si>
    <t>Part FFESSM</t>
  </si>
  <si>
    <t>Part Codep</t>
  </si>
  <si>
    <t>Sans assurances</t>
  </si>
  <si>
    <t>TOTAL INSCRIPTIONS :</t>
  </si>
  <si>
    <t>Le programme vérifie qu'il y a bien autant d'assurances que d'inscrits . Vérifiez que la case indique bien "OK", ou corrigez les entrées.</t>
  </si>
  <si>
    <t>Tableau de Calcul des inscriptions 2020/2021</t>
  </si>
  <si>
    <t>COVID19 : avec l'incertitude liée à notre activité, 1/3 de l'adhésion club n'est pas encaissé si l'activité est stoppée pour raison sanitaire</t>
  </si>
  <si>
    <r>
      <t xml:space="preserve">Adhésion Club </t>
    </r>
    <r>
      <rPr>
        <sz val="11"/>
        <color rgb="FF000000"/>
        <rFont val="Wingdings"/>
        <charset val="2"/>
      </rPr>
      <t></t>
    </r>
  </si>
  <si>
    <t>1 / Indiquer le nombre de plongeur(s) dans chaque catégorie</t>
  </si>
  <si>
    <t></t>
  </si>
  <si>
    <t>La cotisation "Nageurs" ne comprend que l'assurance Piscine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</si>
</sst>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€&quot;"/>
    <numFmt numFmtId="165" formatCode="#,##0.00&quot; €&quot;;;;"/>
  </numFmts>
  <fonts count="17" x14ac:knownFonts="1">
    <font>
      <sz val="11"/>
      <color rgb="FF000000"/>
      <name val="Calibri"/>
      <charset val="1"/>
    </font>
    <font>
      <sz val="2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Calibri"/>
      <charset val="1"/>
    </font>
    <font>
      <i/>
      <sz val="12"/>
      <color rgb="FF000000"/>
      <name val="Calibri"/>
    </font>
    <font>
      <b/>
      <sz val="12"/>
      <color rgb="FF000000"/>
      <name val="Arial"/>
      <charset val="1"/>
    </font>
    <font>
      <b/>
      <sz val="18"/>
      <color rgb="FF000000"/>
      <name val="Arial"/>
      <charset val="1"/>
    </font>
    <font>
      <b/>
      <sz val="18"/>
      <color rgb="FF000000"/>
      <name val="Calibri"/>
      <charset val="1"/>
    </font>
    <font>
      <b/>
      <sz val="12"/>
      <color theme="4"/>
      <name val="Calibri"/>
      <family val="2"/>
      <charset val="1"/>
    </font>
    <font>
      <b/>
      <sz val="12"/>
      <color rgb="FF0070C0"/>
      <name val="Calibri"/>
      <family val="2"/>
      <charset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000000"/>
      <name val="Wingdings"/>
      <charset val="2"/>
    </font>
    <font>
      <sz val="8"/>
      <color theme="0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E7E6E6"/>
        <bgColor rgb="FFDAEEF3"/>
      </patternFill>
    </fill>
    <fill>
      <patternFill patternType="solid">
        <fgColor rgb="FFDAEEF3"/>
        <bgColor rgb="FFE7E6E6"/>
      </patternFill>
    </fill>
    <fill>
      <patternFill patternType="solid">
        <fgColor rgb="FFC6D9F0"/>
        <bgColor rgb="FFDAEEF3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AEEF3"/>
      </patternFill>
    </fill>
  </fills>
  <borders count="4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rgb="FF00B050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2" fillId="0" borderId="1" xfId="0" applyFont="1" applyBorder="1"/>
    <xf numFmtId="0" fontId="0" fillId="0" borderId="4" xfId="0" applyFont="1" applyBorder="1" applyAlignment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3" borderId="13" xfId="0" applyFont="1" applyFill="1" applyBorder="1"/>
    <xf numFmtId="164" fontId="0" fillId="3" borderId="15" xfId="0" applyNumberFormat="1" applyFont="1" applyFill="1" applyBorder="1"/>
    <xf numFmtId="164" fontId="0" fillId="3" borderId="16" xfId="0" applyNumberFormat="1" applyFont="1" applyFill="1" applyBorder="1" applyAlignment="1"/>
    <xf numFmtId="0" fontId="0" fillId="0" borderId="0" xfId="0" applyFont="1" applyBorder="1"/>
    <xf numFmtId="0" fontId="0" fillId="0" borderId="0" xfId="0" applyFont="1" applyAlignment="1"/>
    <xf numFmtId="0" fontId="0" fillId="0" borderId="17" xfId="0" applyFont="1" applyBorder="1"/>
    <xf numFmtId="164" fontId="0" fillId="0" borderId="15" xfId="0" applyNumberFormat="1" applyFont="1" applyBorder="1"/>
    <xf numFmtId="164" fontId="0" fillId="0" borderId="16" xfId="0" applyNumberFormat="1" applyFont="1" applyBorder="1" applyAlignment="1"/>
    <xf numFmtId="0" fontId="0" fillId="3" borderId="17" xfId="0" applyFont="1" applyFill="1" applyBorder="1"/>
    <xf numFmtId="0" fontId="0" fillId="0" borderId="10" xfId="0" applyFont="1" applyBorder="1" applyAlignment="1"/>
    <xf numFmtId="0" fontId="0" fillId="3" borderId="19" xfId="0" applyFont="1" applyFill="1" applyBorder="1" applyAlignment="1"/>
    <xf numFmtId="0" fontId="0" fillId="0" borderId="5" xfId="0" applyFont="1" applyBorder="1" applyAlignment="1"/>
    <xf numFmtId="164" fontId="0" fillId="3" borderId="15" xfId="0" applyNumberFormat="1" applyFont="1" applyFill="1" applyBorder="1" applyAlignment="1">
      <alignment horizontal="right"/>
    </xf>
    <xf numFmtId="0" fontId="0" fillId="0" borderId="21" xfId="0" applyFont="1" applyBorder="1"/>
    <xf numFmtId="1" fontId="0" fillId="0" borderId="0" xfId="0" applyNumberFormat="1" applyFont="1"/>
    <xf numFmtId="164" fontId="0" fillId="0" borderId="0" xfId="0" applyNumberFormat="1" applyFont="1"/>
    <xf numFmtId="0" fontId="0" fillId="0" borderId="0" xfId="0" applyFont="1" applyAlignment="1">
      <alignment vertical="center"/>
    </xf>
    <xf numFmtId="0" fontId="0" fillId="0" borderId="8" xfId="0" applyFont="1" applyBorder="1"/>
    <xf numFmtId="0" fontId="0" fillId="0" borderId="24" xfId="0" applyFont="1" applyBorder="1"/>
    <xf numFmtId="0" fontId="0" fillId="0" borderId="13" xfId="0" applyFont="1" applyBorder="1"/>
    <xf numFmtId="164" fontId="0" fillId="0" borderId="27" xfId="0" applyNumberFormat="1" applyFont="1" applyBorder="1"/>
    <xf numFmtId="164" fontId="0" fillId="0" borderId="28" xfId="0" applyNumberFormat="1" applyFont="1" applyBorder="1"/>
    <xf numFmtId="164" fontId="0" fillId="0" borderId="29" xfId="0" applyNumberFormat="1" applyFont="1" applyBorder="1"/>
    <xf numFmtId="0" fontId="0" fillId="0" borderId="14" xfId="0" applyFont="1" applyBorder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164" fontId="6" fillId="6" borderId="3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36" xfId="0" applyFont="1" applyBorder="1"/>
    <xf numFmtId="0" fontId="0" fillId="0" borderId="37" xfId="0" applyFont="1" applyBorder="1"/>
    <xf numFmtId="0" fontId="0" fillId="0" borderId="38" xfId="0" applyFont="1" applyBorder="1"/>
    <xf numFmtId="0" fontId="9" fillId="7" borderId="11" xfId="0" applyFont="1" applyFill="1" applyBorder="1" applyAlignment="1">
      <alignment horizontal="center" vertical="center" wrapText="1"/>
    </xf>
    <xf numFmtId="164" fontId="9" fillId="8" borderId="15" xfId="0" applyNumberFormat="1" applyFont="1" applyFill="1" applyBorder="1"/>
    <xf numFmtId="164" fontId="9" fillId="7" borderId="15" xfId="0" applyNumberFormat="1" applyFont="1" applyFill="1" applyBorder="1"/>
    <xf numFmtId="165" fontId="11" fillId="0" borderId="0" xfId="0" applyNumberFormat="1" applyFont="1" applyAlignment="1">
      <alignment horizontal="left" vertical="center" indent="1"/>
    </xf>
    <xf numFmtId="165" fontId="12" fillId="0" borderId="0" xfId="0" applyNumberFormat="1" applyFont="1" applyAlignment="1">
      <alignment horizontal="center" vertical="top"/>
    </xf>
    <xf numFmtId="0" fontId="13" fillId="0" borderId="0" xfId="0" applyFont="1"/>
    <xf numFmtId="0" fontId="12" fillId="0" borderId="0" xfId="0" applyFont="1" applyAlignment="1">
      <alignment vertical="top"/>
    </xf>
    <xf numFmtId="0" fontId="10" fillId="0" borderId="11" xfId="0" applyFont="1" applyBorder="1" applyAlignment="1">
      <alignment horizontal="center" wrapText="1"/>
    </xf>
    <xf numFmtId="0" fontId="10" fillId="0" borderId="4" xfId="0" applyFont="1" applyBorder="1"/>
    <xf numFmtId="0" fontId="14" fillId="0" borderId="4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164" fontId="16" fillId="0" borderId="33" xfId="0" applyNumberFormat="1" applyFont="1" applyBorder="1"/>
    <xf numFmtId="164" fontId="16" fillId="0" borderId="0" xfId="0" applyNumberFormat="1" applyFont="1"/>
    <xf numFmtId="1" fontId="0" fillId="4" borderId="14" xfId="0" applyNumberFormat="1" applyFont="1" applyFill="1" applyBorder="1" applyAlignment="1" applyProtection="1">
      <protection locked="0"/>
    </xf>
    <xf numFmtId="1" fontId="0" fillId="4" borderId="18" xfId="0" applyNumberFormat="1" applyFont="1" applyFill="1" applyBorder="1" applyAlignment="1" applyProtection="1">
      <protection locked="0"/>
    </xf>
    <xf numFmtId="1" fontId="0" fillId="4" borderId="18" xfId="0" applyNumberFormat="1" applyFont="1" applyFill="1" applyBorder="1" applyProtection="1">
      <protection locked="0"/>
    </xf>
    <xf numFmtId="1" fontId="0" fillId="4" borderId="20" xfId="0" applyNumberFormat="1" applyFont="1" applyFill="1" applyBorder="1" applyAlignment="1" applyProtection="1">
      <alignment horizontal="right"/>
      <protection locked="0"/>
    </xf>
    <xf numFmtId="1" fontId="0" fillId="4" borderId="22" xfId="0" applyNumberFormat="1" applyFont="1" applyFill="1" applyBorder="1" applyProtection="1">
      <protection locked="0"/>
    </xf>
    <xf numFmtId="1" fontId="0" fillId="5" borderId="30" xfId="0" applyNumberFormat="1" applyFont="1" applyFill="1" applyBorder="1" applyAlignment="1" applyProtection="1">
      <protection locked="0"/>
    </xf>
    <xf numFmtId="1" fontId="0" fillId="5" borderId="30" xfId="0" applyNumberFormat="1" applyFont="1" applyFill="1" applyBorder="1" applyProtection="1">
      <protection locked="0"/>
    </xf>
    <xf numFmtId="1" fontId="0" fillId="5" borderId="31" xfId="0" applyNumberFormat="1" applyFont="1" applyFill="1" applyBorder="1" applyProtection="1">
      <protection locked="0"/>
    </xf>
    <xf numFmtId="1" fontId="0" fillId="5" borderId="32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0" fontId="0" fillId="0" borderId="10" xfId="0" applyFont="1" applyBorder="1"/>
    <xf numFmtId="0" fontId="4" fillId="0" borderId="15" xfId="0" applyFont="1" applyBorder="1" applyAlignment="1">
      <alignment vertical="center" wrapText="1"/>
    </xf>
    <xf numFmtId="0" fontId="5" fillId="6" borderId="7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wrapText="1"/>
    </xf>
    <xf numFmtId="0" fontId="11" fillId="0" borderId="39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top"/>
    </xf>
  </cellXfs>
  <cellStyles count="1">
    <cellStyle name="Normal" xfId="0" builtinId="0"/>
  </cellStyles>
  <dxfs count="4">
    <dxf>
      <font>
        <b/>
        <color rgb="FFFF0000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u/>
        <color rgb="FFFF0000"/>
      </font>
      <fill>
        <patternFill>
          <bgColor rgb="FFFFFFFF"/>
        </patternFill>
      </fill>
    </dxf>
    <dxf>
      <font>
        <color rgb="FF00FF00"/>
      </font>
      <fill>
        <patternFill>
          <bgColor rgb="FFCCFFCC"/>
        </patternFill>
      </fill>
    </dxf>
  </dxfs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AEEF3"/>
      <rgbColor rgb="FF660066"/>
      <rgbColor rgb="FFFF8080"/>
      <rgbColor rgb="FF0066CC"/>
      <rgbColor rgb="FFC6D9F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1001"/>
  <sheetViews>
    <sheetView showGridLines="0" tabSelected="1" zoomScaleNormal="100" workbookViewId="0">
      <selection activeCell="C9" sqref="C9"/>
    </sheetView>
  </sheetViews>
  <sheetFormatPr baseColWidth="10" defaultColWidth="8.85546875" defaultRowHeight="15" x14ac:dyDescent="0.25"/>
  <cols>
    <col min="1" max="1" width="10.7109375" style="1" customWidth="1"/>
    <col min="2" max="2" width="20.140625" style="1" customWidth="1"/>
    <col min="3" max="3" width="10.7109375" style="1" customWidth="1"/>
    <col min="4" max="4" width="14.42578125" style="1" customWidth="1"/>
    <col min="5" max="9" width="10.7109375" style="1" customWidth="1"/>
    <col min="10" max="10" width="10.85546875" style="1" customWidth="1"/>
    <col min="11" max="27" width="10.7109375" style="1" customWidth="1"/>
    <col min="28" max="1025" width="14.42578125" style="1" customWidth="1"/>
  </cols>
  <sheetData>
    <row r="2" spans="1:27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27" x14ac:dyDescent="0.25">
      <c r="A3" s="5"/>
      <c r="K3" s="6"/>
    </row>
    <row r="4" spans="1:27" ht="30.75" customHeight="1" thickTop="1" thickBot="1" x14ac:dyDescent="0.3">
      <c r="A4" s="5"/>
      <c r="B4" s="75" t="s">
        <v>35</v>
      </c>
      <c r="C4" s="75"/>
      <c r="D4" s="75"/>
      <c r="E4" s="75"/>
      <c r="F4" s="75"/>
      <c r="G4" s="75"/>
      <c r="H4" s="75"/>
      <c r="K4" s="6"/>
    </row>
    <row r="5" spans="1:27" ht="19.5" customHeight="1" thickTop="1" x14ac:dyDescent="0.25">
      <c r="A5" s="5"/>
      <c r="K5" s="6"/>
    </row>
    <row r="6" spans="1:27" ht="15.75" thickBot="1" x14ac:dyDescent="0.3">
      <c r="A6" s="56" t="s">
        <v>38</v>
      </c>
      <c r="K6" s="6"/>
    </row>
    <row r="7" spans="1:27" ht="15.75" x14ac:dyDescent="0.25">
      <c r="A7" s="5"/>
      <c r="E7" s="7" t="s">
        <v>0</v>
      </c>
      <c r="F7" s="4"/>
      <c r="H7" s="76" t="s">
        <v>1</v>
      </c>
      <c r="I7" s="76"/>
      <c r="J7" s="76"/>
      <c r="K7" s="76"/>
      <c r="L7" s="8"/>
    </row>
    <row r="8" spans="1:27" ht="31.5" x14ac:dyDescent="0.25">
      <c r="A8" s="5"/>
      <c r="B8" s="9" t="s">
        <v>2</v>
      </c>
      <c r="C8" s="10" t="s">
        <v>3</v>
      </c>
      <c r="E8" s="77" t="s">
        <v>4</v>
      </c>
      <c r="F8" s="77"/>
      <c r="H8" s="48" t="s">
        <v>5</v>
      </c>
      <c r="I8" s="55" t="s">
        <v>37</v>
      </c>
      <c r="J8" s="11" t="s">
        <v>6</v>
      </c>
      <c r="K8" s="12" t="s">
        <v>7</v>
      </c>
      <c r="L8" s="13"/>
      <c r="M8" s="14"/>
      <c r="N8" s="15"/>
    </row>
    <row r="9" spans="1:27" ht="15.75" x14ac:dyDescent="0.25">
      <c r="A9" s="5"/>
      <c r="B9" s="16" t="s">
        <v>8</v>
      </c>
      <c r="C9" s="66">
        <v>0</v>
      </c>
      <c r="E9" s="78">
        <f>H9+$C$23</f>
        <v>88</v>
      </c>
      <c r="F9" s="78"/>
      <c r="H9" s="49">
        <f t="shared" ref="H9:H16" si="0">I9+J9+K9</f>
        <v>68</v>
      </c>
      <c r="I9" s="17">
        <v>55.35</v>
      </c>
      <c r="J9" s="17">
        <v>11.45</v>
      </c>
      <c r="K9" s="18">
        <v>1.2</v>
      </c>
      <c r="L9" s="5"/>
      <c r="M9" s="19"/>
      <c r="N9" s="20"/>
    </row>
    <row r="10" spans="1:27" ht="15.75" x14ac:dyDescent="0.25">
      <c r="A10" s="5"/>
      <c r="B10" s="21" t="s">
        <v>9</v>
      </c>
      <c r="C10" s="67">
        <v>0</v>
      </c>
      <c r="E10" s="79">
        <f>H10+$C$23</f>
        <v>109</v>
      </c>
      <c r="F10" s="79"/>
      <c r="H10" s="50">
        <f t="shared" si="0"/>
        <v>89</v>
      </c>
      <c r="I10" s="22">
        <v>62.03</v>
      </c>
      <c r="J10" s="22">
        <v>25.77</v>
      </c>
      <c r="K10" s="23">
        <v>1.2</v>
      </c>
      <c r="L10" s="5"/>
      <c r="M10" s="19"/>
      <c r="N10" s="20"/>
    </row>
    <row r="11" spans="1:27" ht="15.75" x14ac:dyDescent="0.25">
      <c r="A11" s="5"/>
      <c r="B11" s="24" t="s">
        <v>10</v>
      </c>
      <c r="C11" s="67">
        <v>0</v>
      </c>
      <c r="E11" s="78">
        <f>H11+$C$23</f>
        <v>125.00000000000001</v>
      </c>
      <c r="F11" s="78"/>
      <c r="H11" s="49">
        <f t="shared" si="0"/>
        <v>105.00000000000001</v>
      </c>
      <c r="I11" s="17">
        <v>63.06</v>
      </c>
      <c r="J11" s="17">
        <v>40.74</v>
      </c>
      <c r="K11" s="18">
        <v>1.2</v>
      </c>
      <c r="L11" s="5"/>
      <c r="M11" s="19"/>
      <c r="N11" s="20"/>
    </row>
    <row r="12" spans="1:27" ht="15.75" x14ac:dyDescent="0.25">
      <c r="A12" s="5"/>
      <c r="B12" s="21" t="s">
        <v>11</v>
      </c>
      <c r="C12" s="68">
        <v>0</v>
      </c>
      <c r="E12" s="79">
        <f>H12+$C$23</f>
        <v>167</v>
      </c>
      <c r="F12" s="79"/>
      <c r="H12" s="50">
        <f t="shared" si="0"/>
        <v>147</v>
      </c>
      <c r="I12" s="22">
        <v>105.06</v>
      </c>
      <c r="J12" s="22">
        <v>40.74</v>
      </c>
      <c r="K12" s="23">
        <v>1.2</v>
      </c>
      <c r="L12" s="5"/>
      <c r="M12" s="19"/>
      <c r="N12" s="20"/>
    </row>
    <row r="13" spans="1:27" ht="15.75" x14ac:dyDescent="0.25">
      <c r="A13" s="25"/>
      <c r="B13" s="26" t="s">
        <v>12</v>
      </c>
      <c r="C13" s="69">
        <v>0</v>
      </c>
      <c r="D13" s="27"/>
      <c r="E13" s="80">
        <f>H13+C23</f>
        <v>122.00000000000001</v>
      </c>
      <c r="F13" s="80"/>
      <c r="G13" s="20"/>
      <c r="H13" s="49">
        <f t="shared" si="0"/>
        <v>102.00000000000001</v>
      </c>
      <c r="I13" s="17">
        <v>60.06</v>
      </c>
      <c r="J13" s="28">
        <v>40.74</v>
      </c>
      <c r="K13" s="18">
        <v>1.2</v>
      </c>
      <c r="L13" s="13"/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5"/>
    </row>
    <row r="14" spans="1:27" ht="15.75" x14ac:dyDescent="0.25">
      <c r="A14" s="5"/>
      <c r="B14" s="21" t="s">
        <v>13</v>
      </c>
      <c r="C14" s="68">
        <v>0</v>
      </c>
      <c r="E14" s="79">
        <f>H14+$I$23</f>
        <v>94.000000000000014</v>
      </c>
      <c r="F14" s="79"/>
      <c r="G14" s="1" t="s">
        <v>14</v>
      </c>
      <c r="H14" s="50">
        <f t="shared" si="0"/>
        <v>83.000000000000014</v>
      </c>
      <c r="I14" s="22">
        <v>41.06</v>
      </c>
      <c r="J14" s="22">
        <v>40.74</v>
      </c>
      <c r="K14" s="23">
        <v>1.2</v>
      </c>
      <c r="L14" s="5"/>
      <c r="M14" s="19"/>
      <c r="N14" s="20"/>
    </row>
    <row r="15" spans="1:27" ht="15.75" x14ac:dyDescent="0.25">
      <c r="A15" s="5"/>
      <c r="B15" s="24" t="s">
        <v>15</v>
      </c>
      <c r="C15" s="68">
        <v>0</v>
      </c>
      <c r="E15" s="78">
        <f>H15+$C$23</f>
        <v>93</v>
      </c>
      <c r="F15" s="78"/>
      <c r="H15" s="49">
        <f t="shared" si="0"/>
        <v>73</v>
      </c>
      <c r="I15" s="17">
        <v>31.06</v>
      </c>
      <c r="J15" s="17">
        <v>40.74</v>
      </c>
      <c r="K15" s="18">
        <v>1.2</v>
      </c>
      <c r="L15" s="5"/>
      <c r="M15" s="19"/>
      <c r="N15" s="20"/>
    </row>
    <row r="16" spans="1:27" ht="15.75" x14ac:dyDescent="0.25">
      <c r="A16" s="5"/>
      <c r="B16" s="29" t="s">
        <v>16</v>
      </c>
      <c r="C16" s="70">
        <v>0</v>
      </c>
      <c r="E16" s="81">
        <f>H16+$C$23</f>
        <v>83</v>
      </c>
      <c r="F16" s="81"/>
      <c r="H16" s="50">
        <f t="shared" si="0"/>
        <v>63</v>
      </c>
      <c r="I16" s="22">
        <v>18.98</v>
      </c>
      <c r="J16" s="22">
        <v>42.82</v>
      </c>
      <c r="K16" s="23">
        <v>1.2</v>
      </c>
      <c r="L16" s="5"/>
      <c r="M16" s="19"/>
      <c r="N16" s="20"/>
    </row>
    <row r="17" spans="1:11" ht="15.75" thickTop="1" x14ac:dyDescent="0.25">
      <c r="A17" s="5"/>
      <c r="C17" s="30"/>
      <c r="E17" s="31"/>
      <c r="K17" s="6"/>
    </row>
    <row r="18" spans="1:11" x14ac:dyDescent="0.25">
      <c r="A18" s="13" t="str">
        <f>"(*)"</f>
        <v>(*)</v>
      </c>
      <c r="B18" s="58" t="s">
        <v>40</v>
      </c>
      <c r="C18" s="32"/>
      <c r="D18" s="32"/>
      <c r="E18" s="32"/>
      <c r="F18" s="32"/>
      <c r="G18" s="32"/>
      <c r="H18" s="32"/>
      <c r="I18" s="32"/>
      <c r="J18" s="32"/>
      <c r="K18" s="6"/>
    </row>
    <row r="19" spans="1:11" x14ac:dyDescent="0.25">
      <c r="A19" s="57" t="s">
        <v>39</v>
      </c>
      <c r="B19" s="53" t="s">
        <v>36</v>
      </c>
      <c r="K19" s="6"/>
    </row>
    <row r="20" spans="1:11" ht="22.5" customHeight="1" x14ac:dyDescent="0.25">
      <c r="A20" s="82" t="s">
        <v>17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5.75" thickBot="1" x14ac:dyDescent="0.3">
      <c r="A21" s="5"/>
      <c r="K21" s="6"/>
    </row>
    <row r="22" spans="1:11" ht="15.75" customHeight="1" thickTop="1" thickBot="1" x14ac:dyDescent="0.3">
      <c r="A22" s="5"/>
      <c r="B22" s="33" t="s">
        <v>18</v>
      </c>
      <c r="C22" s="59" t="s">
        <v>19</v>
      </c>
      <c r="D22" s="59" t="s">
        <v>20</v>
      </c>
      <c r="E22" s="59" t="s">
        <v>21</v>
      </c>
      <c r="F22" s="34" t="s">
        <v>22</v>
      </c>
      <c r="G22" s="34" t="s">
        <v>23</v>
      </c>
      <c r="H22" s="34" t="s">
        <v>24</v>
      </c>
      <c r="I22" s="59" t="s">
        <v>25</v>
      </c>
      <c r="J22" s="60" t="s">
        <v>26</v>
      </c>
      <c r="K22" s="61" t="s">
        <v>27</v>
      </c>
    </row>
    <row r="23" spans="1:11" ht="15.75" customHeight="1" thickTop="1" x14ac:dyDescent="0.25">
      <c r="A23" s="5"/>
      <c r="B23" s="35"/>
      <c r="C23" s="36">
        <v>20</v>
      </c>
      <c r="D23" s="36">
        <v>25</v>
      </c>
      <c r="E23" s="36">
        <v>42</v>
      </c>
      <c r="F23" s="36">
        <v>39</v>
      </c>
      <c r="G23" s="36">
        <v>50</v>
      </c>
      <c r="H23" s="37">
        <v>83</v>
      </c>
      <c r="I23" s="37">
        <v>11</v>
      </c>
      <c r="J23" s="38">
        <v>20</v>
      </c>
      <c r="K23" s="39"/>
    </row>
    <row r="24" spans="1:11" ht="15.75" customHeight="1" x14ac:dyDescent="0.25">
      <c r="A24" s="5"/>
      <c r="B24" s="29" t="s">
        <v>28</v>
      </c>
      <c r="C24" s="71">
        <v>0</v>
      </c>
      <c r="D24" s="71">
        <v>0</v>
      </c>
      <c r="E24" s="72">
        <v>0</v>
      </c>
      <c r="F24" s="72"/>
      <c r="G24" s="72"/>
      <c r="H24" s="73">
        <v>0</v>
      </c>
      <c r="I24" s="73">
        <f>C14</f>
        <v>0</v>
      </c>
      <c r="J24" s="73">
        <f>C15</f>
        <v>0</v>
      </c>
      <c r="K24" s="74">
        <v>0</v>
      </c>
    </row>
    <row r="25" spans="1:11" s="41" customFormat="1" ht="15.75" customHeight="1" x14ac:dyDescent="0.2">
      <c r="A25" s="40"/>
      <c r="B25" s="62" t="s">
        <v>29</v>
      </c>
      <c r="C25" s="62" t="s">
        <v>30</v>
      </c>
      <c r="D25" s="62" t="s">
        <v>31</v>
      </c>
      <c r="E25" s="62" t="s">
        <v>18</v>
      </c>
      <c r="F25" s="63"/>
      <c r="G25" s="63"/>
      <c r="H25" s="63"/>
      <c r="I25" s="63"/>
      <c r="J25" s="63" t="s">
        <v>32</v>
      </c>
      <c r="K25" s="42"/>
    </row>
    <row r="26" spans="1:11" ht="19.5" customHeight="1" x14ac:dyDescent="0.25">
      <c r="A26" s="5"/>
      <c r="B26" s="64">
        <f>SUMPRODUCT(C9:C16,I9:I16)</f>
        <v>0</v>
      </c>
      <c r="C26" s="64">
        <f>SUMPRODUCT(C9:C16,J9:J16)</f>
        <v>0</v>
      </c>
      <c r="D26" s="64">
        <f>SUMPRODUCT(C9:C16,K9:K16)</f>
        <v>0</v>
      </c>
      <c r="E26" s="65">
        <f>SUMPRODUCT(C24:J24,C23:J23)</f>
        <v>0</v>
      </c>
      <c r="F26" s="83" t="str">
        <f>IF(((SUM(C9:C16)&gt;1)*(B30="OK")),"remise de 25% déduite soit -"&amp;ROUND(0.25*B26,0)&amp;"€","Une remise de 25% sur la part cotisation au club (hors licence et assurance) est consentie pour l'inscription simultanée de plusieurs  membres d'une même famille.")</f>
        <v>Une remise de 25% sur la part cotisation au club (hors licence et assurance) est consentie pour l'inscription simultanée de plusieurs  membres d'une même famille.</v>
      </c>
      <c r="G26" s="83"/>
      <c r="H26" s="83"/>
      <c r="I26" s="83"/>
      <c r="J26" s="65">
        <f>IF(SUM(C9:C16)&gt;1,(B26*0.75+(C26+D26)),D26+C26+B26)</f>
        <v>0</v>
      </c>
      <c r="K26" s="6"/>
    </row>
    <row r="27" spans="1:11" ht="27" customHeight="1" thickBot="1" x14ac:dyDescent="0.3">
      <c r="A27" s="5"/>
      <c r="B27" s="84" t="s">
        <v>33</v>
      </c>
      <c r="C27" s="84"/>
      <c r="D27" s="43">
        <f>IF((B30="OK"),ROUNDUP((E26+J26),0),0)</f>
        <v>0</v>
      </c>
      <c r="F27" s="83"/>
      <c r="G27" s="83"/>
      <c r="H27" s="83"/>
      <c r="I27" s="83"/>
      <c r="J27" s="44"/>
      <c r="K27" s="6"/>
    </row>
    <row r="28" spans="1:11" ht="20.25" customHeight="1" x14ac:dyDescent="0.25">
      <c r="A28" s="5"/>
      <c r="B28" s="87" t="str">
        <f>IF(D27&gt;0,"Règlement mini échelonnable","")</f>
        <v/>
      </c>
      <c r="C28" s="87"/>
      <c r="D28" s="51">
        <f>D27-D29</f>
        <v>0</v>
      </c>
      <c r="F28" s="83"/>
      <c r="G28" s="83"/>
      <c r="H28" s="83"/>
      <c r="I28" s="83"/>
      <c r="J28" s="44"/>
      <c r="K28" s="6"/>
    </row>
    <row r="29" spans="1:11" ht="18" customHeight="1" thickBot="1" x14ac:dyDescent="0.3">
      <c r="A29" s="5"/>
      <c r="B29" s="88" t="str">
        <f>IF(D27&gt;0,"Second règlement en suspend","")</f>
        <v/>
      </c>
      <c r="C29" s="88"/>
      <c r="D29" s="52">
        <f>IF(D27&gt;0,IF(SUM(C9:C16)&gt;1,ROUND(0.33*(B26*0.75),0),ROUND(0.33*B26,0)),0)</f>
        <v>0</v>
      </c>
      <c r="E29" s="54" t="str">
        <f>IF(D29&gt;0,"encaissables si activité non stoppée pour cause sanitaire","")</f>
        <v/>
      </c>
      <c r="K29" s="6"/>
    </row>
    <row r="30" spans="1:11" ht="15.75" customHeight="1" thickTop="1" thickBot="1" x14ac:dyDescent="0.3">
      <c r="A30" s="5"/>
      <c r="B30" s="85" t="str">
        <f>IF(SUM(C9:C16)&lt;&gt;SUM(C24:K24),"Attention! :  Nombre d'inscrits et d'assurances différents","OK")</f>
        <v>OK</v>
      </c>
      <c r="C30" s="85"/>
      <c r="D30" s="85"/>
      <c r="E30" s="85"/>
      <c r="F30" s="86" t="s">
        <v>34</v>
      </c>
      <c r="G30" s="86"/>
      <c r="H30" s="86"/>
      <c r="I30" s="86"/>
      <c r="J30" s="44"/>
      <c r="K30" s="6"/>
    </row>
    <row r="31" spans="1:11" ht="15.75" customHeight="1" x14ac:dyDescent="0.25">
      <c r="A31" s="5"/>
      <c r="B31" s="85"/>
      <c r="C31" s="85"/>
      <c r="D31" s="85"/>
      <c r="E31" s="85"/>
      <c r="F31" s="86"/>
      <c r="G31" s="86"/>
      <c r="H31" s="86"/>
      <c r="I31" s="86"/>
      <c r="J31" s="44"/>
      <c r="K31" s="6"/>
    </row>
    <row r="32" spans="1:11" ht="15.75" customHeight="1" x14ac:dyDescent="0.25">
      <c r="A32" s="5"/>
      <c r="B32" s="85"/>
      <c r="C32" s="85"/>
      <c r="D32" s="85"/>
      <c r="E32" s="85"/>
      <c r="F32" s="86"/>
      <c r="G32" s="86"/>
      <c r="H32" s="86"/>
      <c r="I32" s="86"/>
      <c r="J32" s="44"/>
      <c r="K32" s="6"/>
    </row>
    <row r="33" spans="1:11" ht="15.75" customHeight="1" x14ac:dyDescent="0.25">
      <c r="A33" s="45"/>
      <c r="B33" s="46"/>
      <c r="C33" s="46"/>
      <c r="D33" s="46"/>
      <c r="E33" s="46"/>
      <c r="F33" s="46"/>
      <c r="G33" s="46"/>
      <c r="H33" s="46"/>
      <c r="I33" s="46"/>
      <c r="J33" s="46"/>
      <c r="K33" s="47"/>
    </row>
    <row r="34" spans="1:11" ht="15.75" customHeight="1" x14ac:dyDescent="0.25"/>
    <row r="35" spans="1:11" ht="15.75" customHeight="1" x14ac:dyDescent="0.25"/>
    <row r="36" spans="1:11" ht="15.75" customHeight="1" x14ac:dyDescent="0.25"/>
    <row r="37" spans="1:11" ht="15.75" customHeight="1" x14ac:dyDescent="0.25"/>
    <row r="38" spans="1:11" ht="15.75" customHeight="1" x14ac:dyDescent="0.25"/>
    <row r="39" spans="1:11" ht="15.75" customHeight="1" x14ac:dyDescent="0.25"/>
    <row r="40" spans="1:11" ht="15.75" customHeight="1" x14ac:dyDescent="0.25"/>
    <row r="41" spans="1:11" ht="15.75" customHeight="1" x14ac:dyDescent="0.25"/>
    <row r="42" spans="1:11" ht="15.75" customHeight="1" x14ac:dyDescent="0.25"/>
    <row r="43" spans="1:11" ht="15.75" customHeight="1" x14ac:dyDescent="0.25"/>
    <row r="44" spans="1:11" ht="15.75" customHeight="1" x14ac:dyDescent="0.25"/>
    <row r="45" spans="1:11" ht="15.75" customHeight="1" x14ac:dyDescent="0.25"/>
    <row r="46" spans="1:11" ht="15.75" customHeight="1" x14ac:dyDescent="0.25"/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sheetProtection algorithmName="SHA-512" hashValue="PjADR6jKIKb5rofwg2e94BoZZTjNUdP7TkPRcgMSAzZdpkpQFoZX0hcxnKMvKen6+rRoGm/trj68O5vaqWkkyQ==" saltValue="hrQVdSSn6mXhMJ177/0sFQ==" spinCount="100000" sheet="1" objects="1" scenarios="1" selectLockedCells="1"/>
  <mergeCells count="18">
    <mergeCell ref="E16:F16"/>
    <mergeCell ref="A20:K20"/>
    <mergeCell ref="F26:I28"/>
    <mergeCell ref="B27:C27"/>
    <mergeCell ref="B30:E32"/>
    <mergeCell ref="F30:I32"/>
    <mergeCell ref="B28:C28"/>
    <mergeCell ref="B29:C29"/>
    <mergeCell ref="E11:F11"/>
    <mergeCell ref="E12:F12"/>
    <mergeCell ref="E13:F13"/>
    <mergeCell ref="E14:F14"/>
    <mergeCell ref="E15:F15"/>
    <mergeCell ref="B4:H4"/>
    <mergeCell ref="H7:K7"/>
    <mergeCell ref="E8:F8"/>
    <mergeCell ref="E9:F9"/>
    <mergeCell ref="E10:F10"/>
  </mergeCells>
  <conditionalFormatting sqref="B30:E32">
    <cfRule type="cellIs" dxfId="3" priority="2" operator="equal">
      <formula>"OK"</formula>
    </cfRule>
  </conditionalFormatting>
  <conditionalFormatting sqref="F26:I28 J27:J28">
    <cfRule type="containsText" dxfId="2" priority="3" operator="containsText" text="déduite"/>
  </conditionalFormatting>
  <conditionalFormatting sqref="F26:I28 J27:J28">
    <cfRule type="containsText" dxfId="1" priority="4" operator="containsText" text="OK"/>
  </conditionalFormatting>
  <conditionalFormatting sqref="D27">
    <cfRule type="cellIs" dxfId="0" priority="5" operator="equal">
      <formula>"XXXXXX"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Berry Plongée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BAUGER</dc:creator>
  <dc:description/>
  <cp:lastModifiedBy>utilisateur</cp:lastModifiedBy>
  <cp:revision>2</cp:revision>
  <dcterms:created xsi:type="dcterms:W3CDTF">2019-09-05T17:02:54Z</dcterms:created>
  <dcterms:modified xsi:type="dcterms:W3CDTF">2020-10-02T20:01:13Z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